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440" windowHeight="762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C13" i="2" l="1"/>
  <c r="C11" i="2"/>
  <c r="K5" i="2"/>
  <c r="C9" i="2"/>
  <c r="C8" i="2"/>
  <c r="F5" i="2" l="1"/>
  <c r="F45" i="2" s="1"/>
  <c r="F46" i="2" s="1"/>
  <c r="K6" i="2"/>
  <c r="C10" i="2" l="1"/>
  <c r="L6" i="2" l="1"/>
  <c r="C12" i="2" s="1"/>
  <c r="J31" i="2" s="1"/>
</calcChain>
</file>

<file path=xl/sharedStrings.xml><?xml version="1.0" encoding="utf-8"?>
<sst xmlns="http://schemas.openxmlformats.org/spreadsheetml/2006/main" count="24" uniqueCount="19">
  <si>
    <t>Kg grani</t>
  </si>
  <si>
    <t>litri dell’acqua totale a 62°C ai grani e mantenere 45°C di temperatura per 10 minuti</t>
  </si>
  <si>
    <t xml:space="preserve">Aggiungere </t>
  </si>
  <si>
    <t xml:space="preserve"> Aggiungere </t>
  </si>
  <si>
    <t>litri di acqua a 100°C per portare la temperatura del mash a 58°C. Mantenere questa temperatura per 5 minuti</t>
  </si>
  <si>
    <t>Riporre</t>
  </si>
  <si>
    <t>Assorbimento 
grani (l/Kg)</t>
  </si>
  <si>
    <t>litri di acqua a 100°C per portare la temperatura del mash a 65°C. Mantenere questa temperatura per 30 minuti</t>
  </si>
  <si>
    <t>litri di mosto nella seconda pentola e portare a 88°C. Mantenere a questa temperatura fino al punto 7</t>
  </si>
  <si>
    <t>litri di acqua a 100°C per portare la temperatura del mash a 72°C. Mantenere questa temperatura per 25 minuti (prolungare se il test dello iodio è positivo)</t>
  </si>
  <si>
    <t>Reintrodurre il liquido tenuto da parte nella seconda pentola (a 88°C) nel Mash primario per portare la temperatura a 78°C. Mantenere questa temperatura per 15 minuti</t>
  </si>
  <si>
    <t>litri del mosto in una seconda pentola e riscaldare a 88°C. Mantenere a questa temperatura fino al punto 7</t>
  </si>
  <si>
    <t>Acqua Totale
per Mash</t>
  </si>
  <si>
    <t>litri</t>
  </si>
  <si>
    <t>pre-sparge</t>
  </si>
  <si>
    <t>post-sparge</t>
  </si>
  <si>
    <t>l/Kg</t>
  </si>
  <si>
    <t xml:space="preserve">Effettuare Sparge con </t>
  </si>
  <si>
    <r>
      <t xml:space="preserve">Compilare solo i campi in </t>
    </r>
    <r>
      <rPr>
        <b/>
        <sz val="11"/>
        <color rgb="FFFF0000"/>
        <rFont val="Calibri"/>
        <family val="2"/>
        <scheme val="minor"/>
      </rPr>
      <t>ROSSO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</si>
</sst>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4" borderId="0" xfId="0" applyFill="1"/>
    <xf numFmtId="164" fontId="1" fillId="0" borderId="0" xfId="0" applyNumberFormat="1" applyFont="1"/>
    <xf numFmtId="164" fontId="0" fillId="0" borderId="0" xfId="0" applyNumberFormat="1" applyFont="1" applyAlignment="1">
      <alignment horizontal="center"/>
    </xf>
    <xf numFmtId="0" fontId="0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1257301</xdr:colOff>
      <xdr:row>28</xdr:row>
      <xdr:rowOff>0</xdr:rowOff>
    </xdr:from>
    <xdr:to>
      <xdr:col>4</xdr:col>
      <xdr:colOff>504825</xdr:colOff>
      <xdr:row>36</xdr:row>
      <xdr:rowOff>95250</xdr:rowOff>
    </xdr:to>
    <xdr:sp macro="" textlink="">
      <xdr:nvSpPr>
        <xdr:cNvPr id="2" name="Disco magnetico 1"/>
        <xdr:cNvSpPr/>
      </xdr:nvSpPr>
      <xdr:spPr>
        <a:xfrm>
          <a:off x="1866901" y="5334000"/>
          <a:ext cx="1781174" cy="1619250"/>
        </a:xfrm>
        <a:prstGeom prst="flowChartMagneticDisk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800" b="1">
              <a:solidFill>
                <a:sysClr val="windowText" lastClr="000000"/>
              </a:solidFill>
            </a:rPr>
            <a:t>Pentola 1</a:t>
          </a:r>
        </a:p>
        <a:p>
          <a:pPr algn="ctr"/>
          <a:r>
            <a:rPr lang="it-IT" sz="1800" b="1">
              <a:solidFill>
                <a:sysClr val="windowText" lastClr="000000"/>
              </a:solidFill>
            </a:rPr>
            <a:t>(mash)</a:t>
          </a:r>
        </a:p>
      </xdr:txBody>
    </xdr:sp>
    <xdr:clientData/>
  </xdr:twoCellAnchor>
  <xdr:twoCellAnchor>
    <xdr:from>
      <xdr:col>7</xdr:col>
      <xdr:colOff>19050</xdr:colOff>
      <xdr:row>28</xdr:row>
      <xdr:rowOff>123825</xdr:rowOff>
    </xdr:from>
    <xdr:to>
      <xdr:col>9</xdr:col>
      <xdr:colOff>125885</xdr:colOff>
      <xdr:row>36</xdr:row>
      <xdr:rowOff>57150</xdr:rowOff>
    </xdr:to>
    <xdr:sp macro="" textlink="">
      <xdr:nvSpPr>
        <xdr:cNvPr id="3" name="Disco magnetico 2"/>
        <xdr:cNvSpPr/>
      </xdr:nvSpPr>
      <xdr:spPr>
        <a:xfrm>
          <a:off x="5343525" y="5838825"/>
          <a:ext cx="1326035" cy="1457325"/>
        </a:xfrm>
        <a:prstGeom prst="flowChartMagneticDisk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400" b="1">
              <a:solidFill>
                <a:sysClr val="windowText" lastClr="000000"/>
              </a:solidFill>
            </a:rPr>
            <a:t>Pentola 2</a:t>
          </a:r>
        </a:p>
        <a:p>
          <a:pPr algn="ctr"/>
          <a:r>
            <a:rPr lang="it-IT" sz="1400" b="1">
              <a:solidFill>
                <a:sysClr val="windowText" lastClr="000000"/>
              </a:solidFill>
            </a:rPr>
            <a:t>88°C</a:t>
          </a:r>
        </a:p>
      </xdr:txBody>
    </xdr:sp>
    <xdr:clientData/>
  </xdr:twoCellAnchor>
  <xdr:twoCellAnchor>
    <xdr:from>
      <xdr:col>3</xdr:col>
      <xdr:colOff>123824</xdr:colOff>
      <xdr:row>36</xdr:row>
      <xdr:rowOff>133350</xdr:rowOff>
    </xdr:from>
    <xdr:to>
      <xdr:col>8</xdr:col>
      <xdr:colOff>123824</xdr:colOff>
      <xdr:row>38</xdr:row>
      <xdr:rowOff>95250</xdr:rowOff>
    </xdr:to>
    <xdr:sp macro="" textlink="">
      <xdr:nvSpPr>
        <xdr:cNvPr id="6" name="Freccia a inversione 5"/>
        <xdr:cNvSpPr/>
      </xdr:nvSpPr>
      <xdr:spPr>
        <a:xfrm rot="10800000">
          <a:off x="2695574" y="7372350"/>
          <a:ext cx="3362325" cy="638175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504825</xdr:colOff>
      <xdr:row>18</xdr:row>
      <xdr:rowOff>95253</xdr:rowOff>
    </xdr:from>
    <xdr:to>
      <xdr:col>3</xdr:col>
      <xdr:colOff>542925</xdr:colOff>
      <xdr:row>26</xdr:row>
      <xdr:rowOff>171454</xdr:rowOff>
    </xdr:to>
    <xdr:sp macro="" textlink="">
      <xdr:nvSpPr>
        <xdr:cNvPr id="7" name="Freccia a destra 6"/>
        <xdr:cNvSpPr/>
      </xdr:nvSpPr>
      <xdr:spPr>
        <a:xfrm rot="5400000">
          <a:off x="1952624" y="4000504"/>
          <a:ext cx="1600201" cy="647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it-IT" sz="1800" b="1">
              <a:solidFill>
                <a:sysClr val="windowText" lastClr="000000"/>
              </a:solidFill>
            </a:rPr>
            <a:t>1</a:t>
          </a:r>
        </a:p>
        <a:p>
          <a:pPr algn="ctr"/>
          <a:r>
            <a:rPr lang="it-IT" sz="1800" b="1">
              <a:solidFill>
                <a:sysClr val="windowText" lastClr="000000"/>
              </a:solidFill>
            </a:rPr>
            <a:t>2</a:t>
          </a:r>
        </a:p>
        <a:p>
          <a:pPr algn="ctr"/>
          <a:r>
            <a:rPr lang="it-IT" sz="1800" b="1">
              <a:solidFill>
                <a:sysClr val="windowText" lastClr="000000"/>
              </a:solidFill>
            </a:rPr>
            <a:t>4</a:t>
          </a:r>
        </a:p>
        <a:p>
          <a:pPr algn="ctr"/>
          <a:r>
            <a:rPr lang="it-IT" sz="18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4</xdr:col>
      <xdr:colOff>781049</xdr:colOff>
      <xdr:row>30</xdr:row>
      <xdr:rowOff>152403</xdr:rowOff>
    </xdr:from>
    <xdr:to>
      <xdr:col>6</xdr:col>
      <xdr:colOff>352425</xdr:colOff>
      <xdr:row>34</xdr:row>
      <xdr:rowOff>38103</xdr:rowOff>
    </xdr:to>
    <xdr:sp macro="" textlink="">
      <xdr:nvSpPr>
        <xdr:cNvPr id="8" name="Freccia a destra 7"/>
        <xdr:cNvSpPr/>
      </xdr:nvSpPr>
      <xdr:spPr>
        <a:xfrm>
          <a:off x="3962399" y="6248403"/>
          <a:ext cx="1104901" cy="647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800" b="1">
              <a:solidFill>
                <a:sysClr val="windowText" lastClr="000000"/>
              </a:solidFill>
            </a:rPr>
            <a:t>3,5</a:t>
          </a:r>
        </a:p>
      </xdr:txBody>
    </xdr:sp>
    <xdr:clientData/>
  </xdr:twoCellAnchor>
  <xdr:twoCellAnchor>
    <xdr:from>
      <xdr:col>1</xdr:col>
      <xdr:colOff>1123950</xdr:colOff>
      <xdr:row>46</xdr:row>
      <xdr:rowOff>180975</xdr:rowOff>
    </xdr:from>
    <xdr:to>
      <xdr:col>4</xdr:col>
      <xdr:colOff>638175</xdr:colOff>
      <xdr:row>58</xdr:row>
      <xdr:rowOff>9525</xdr:rowOff>
    </xdr:to>
    <xdr:sp macro="" textlink="">
      <xdr:nvSpPr>
        <xdr:cNvPr id="9" name="Disco magnetico 8"/>
        <xdr:cNvSpPr/>
      </xdr:nvSpPr>
      <xdr:spPr>
        <a:xfrm>
          <a:off x="1733550" y="9544050"/>
          <a:ext cx="2085975" cy="2114550"/>
        </a:xfrm>
        <a:prstGeom prst="flowChartMagneticDisk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800" b="1">
              <a:solidFill>
                <a:sysClr val="windowText" lastClr="000000"/>
              </a:solidFill>
            </a:rPr>
            <a:t>Pentola 3</a:t>
          </a:r>
        </a:p>
        <a:p>
          <a:pPr algn="ctr"/>
          <a:r>
            <a:rPr lang="it-IT" sz="1800" b="1">
              <a:solidFill>
                <a:sysClr val="windowText" lastClr="000000"/>
              </a:solidFill>
            </a:rPr>
            <a:t>(boil)</a:t>
          </a:r>
        </a:p>
      </xdr:txBody>
    </xdr:sp>
    <xdr:clientData/>
  </xdr:twoCellAnchor>
  <xdr:twoCellAnchor>
    <xdr:from>
      <xdr:col>2</xdr:col>
      <xdr:colOff>495300</xdr:colOff>
      <xdr:row>40</xdr:row>
      <xdr:rowOff>66677</xdr:rowOff>
    </xdr:from>
    <xdr:to>
      <xdr:col>3</xdr:col>
      <xdr:colOff>533400</xdr:colOff>
      <xdr:row>46</xdr:row>
      <xdr:rowOff>28578</xdr:rowOff>
    </xdr:to>
    <xdr:sp macro="" textlink="">
      <xdr:nvSpPr>
        <xdr:cNvPr id="10" name="Freccia a destra 9"/>
        <xdr:cNvSpPr/>
      </xdr:nvSpPr>
      <xdr:spPr>
        <a:xfrm rot="5400000">
          <a:off x="2228849" y="8515353"/>
          <a:ext cx="1104901" cy="647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it-IT" sz="18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"/>
  <sheetViews>
    <sheetView tabSelected="1" workbookViewId="0">
      <selection activeCell="C5" sqref="C5"/>
    </sheetView>
  </sheetViews>
  <sheetFormatPr defaultColWidth="9.140625" defaultRowHeight="15" x14ac:dyDescent="0.25"/>
  <cols>
    <col min="2" max="2" width="20.28515625" customWidth="1"/>
    <col min="5" max="5" width="13.85546875" customWidth="1"/>
    <col min="6" max="6" width="9.140625" customWidth="1"/>
    <col min="11" max="11" width="9.7109375" bestFit="1" customWidth="1"/>
    <col min="15" max="15" width="26.140625" customWidth="1"/>
  </cols>
  <sheetData>
    <row r="2" spans="1:12" x14ac:dyDescent="0.25">
      <c r="A2" t="s">
        <v>18</v>
      </c>
    </row>
    <row r="5" spans="1:12" ht="30" x14ac:dyDescent="0.25">
      <c r="B5" s="7" t="s">
        <v>0</v>
      </c>
      <c r="C5" s="15">
        <v>8</v>
      </c>
      <c r="E5" s="8" t="s">
        <v>12</v>
      </c>
      <c r="F5" s="1">
        <f>C8+C9+C11+C13</f>
        <v>36.416000000000004</v>
      </c>
      <c r="K5" s="4">
        <f>C5*C6</f>
        <v>7.6</v>
      </c>
      <c r="L5" s="4"/>
    </row>
    <row r="6" spans="1:12" ht="30" x14ac:dyDescent="0.25">
      <c r="B6" s="8" t="s">
        <v>6</v>
      </c>
      <c r="C6" s="15">
        <v>0.95</v>
      </c>
      <c r="K6" s="5">
        <f>C8+C9-K5</f>
        <v>6.256000000000002</v>
      </c>
      <c r="L6" s="5">
        <f>C11+K6-C10</f>
        <v>16.330666666666669</v>
      </c>
    </row>
    <row r="8" spans="1:12" x14ac:dyDescent="0.25">
      <c r="A8" s="2">
        <v>1</v>
      </c>
      <c r="B8" t="s">
        <v>3</v>
      </c>
      <c r="C8" s="12">
        <f>C5*0.652</f>
        <v>5.2160000000000002</v>
      </c>
      <c r="D8" t="s">
        <v>1</v>
      </c>
    </row>
    <row r="9" spans="1:12" x14ac:dyDescent="0.25">
      <c r="A9" s="2">
        <v>2</v>
      </c>
      <c r="B9" t="s">
        <v>2</v>
      </c>
      <c r="C9" s="12">
        <f>C5*1.08</f>
        <v>8.64</v>
      </c>
      <c r="D9" t="s">
        <v>4</v>
      </c>
    </row>
    <row r="10" spans="1:12" x14ac:dyDescent="0.25">
      <c r="A10" s="3">
        <v>3</v>
      </c>
      <c r="B10" t="s">
        <v>5</v>
      </c>
      <c r="C10" s="12">
        <f>K6/3</f>
        <v>2.0853333333333341</v>
      </c>
      <c r="D10" t="s">
        <v>11</v>
      </c>
    </row>
    <row r="11" spans="1:12" x14ac:dyDescent="0.25">
      <c r="A11" s="2">
        <v>4</v>
      </c>
      <c r="B11" t="s">
        <v>2</v>
      </c>
      <c r="C11" s="12">
        <f>C5*1.52</f>
        <v>12.16</v>
      </c>
      <c r="D11" t="s">
        <v>7</v>
      </c>
    </row>
    <row r="12" spans="1:12" x14ac:dyDescent="0.25">
      <c r="A12" s="3">
        <v>5</v>
      </c>
      <c r="B12" t="s">
        <v>5</v>
      </c>
      <c r="C12" s="12">
        <f>L6/2</f>
        <v>8.1653333333333347</v>
      </c>
      <c r="D12" t="s">
        <v>8</v>
      </c>
    </row>
    <row r="13" spans="1:12" x14ac:dyDescent="0.25">
      <c r="A13" s="2">
        <v>6</v>
      </c>
      <c r="B13" t="s">
        <v>2</v>
      </c>
      <c r="C13" s="12">
        <f>C5*1.3</f>
        <v>10.4</v>
      </c>
      <c r="D13" t="s">
        <v>9</v>
      </c>
    </row>
    <row r="14" spans="1:12" x14ac:dyDescent="0.25">
      <c r="A14" s="2">
        <v>7</v>
      </c>
      <c r="B14" t="s">
        <v>10</v>
      </c>
      <c r="C14" s="13"/>
    </row>
    <row r="15" spans="1:12" x14ac:dyDescent="0.25">
      <c r="A15" s="10">
        <v>8</v>
      </c>
      <c r="B15" t="s">
        <v>17</v>
      </c>
      <c r="C15" s="14">
        <v>3</v>
      </c>
      <c r="D15" t="s">
        <v>16</v>
      </c>
    </row>
    <row r="31" spans="10:11" x14ac:dyDescent="0.25">
      <c r="J31" s="11">
        <f>C10+C12</f>
        <v>10.250666666666669</v>
      </c>
      <c r="K31" t="s">
        <v>13</v>
      </c>
    </row>
    <row r="38" spans="5:7" ht="32.25" customHeight="1" x14ac:dyDescent="0.25">
      <c r="F38" s="6">
        <v>7</v>
      </c>
    </row>
    <row r="45" spans="5:7" x14ac:dyDescent="0.25">
      <c r="E45" s="9" t="s">
        <v>14</v>
      </c>
      <c r="F45" s="11">
        <f>F5-(C6*C5)</f>
        <v>28.816000000000003</v>
      </c>
      <c r="G45" t="s">
        <v>13</v>
      </c>
    </row>
    <row r="46" spans="5:7" x14ac:dyDescent="0.25">
      <c r="E46" s="9" t="s">
        <v>15</v>
      </c>
      <c r="F46" s="11">
        <f>F45+(C15*C5)</f>
        <v>52.816000000000003</v>
      </c>
      <c r="G46" t="s">
        <v>13</v>
      </c>
    </row>
  </sheetData>
  <sheetProtection password="864D" sheet="1" objects="1" scenarios="1" selectLockedCell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F. Hoffmann-La Roche,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Dhaliwal, Amrit {MDGU~Welwyn}</dc:creator>
  <cp:lastModifiedBy>Corbo, Gianriccardo {MDGA~Monza}</cp:lastModifiedBy>
  <dcterms:created xsi:type="dcterms:W3CDTF">2014-04-23T07:33:24Z</dcterms:created>
  <dcterms:modified xsi:type="dcterms:W3CDTF">2014-10-01T09:44:33Z</dcterms:modified>
</cp:coreProperties>
</file>